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<sst xmlns="http://schemas.openxmlformats.org/spreadsheetml/2006/main" count="124" uniqueCount="55">
  <si>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</si>
  <si>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</si>
  <si>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</si>
  <si>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</si>
  <si>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</si>
  <si>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</si>
  <si>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</si>
  <si>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</si>
  <si>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</si>
  <si>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</si>
  <si>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</si>
  <si>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</si>
  <si>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</si>
  <si>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</si>
  <si>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</si>
  <si>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</si>
  <si>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</si>
  <si>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</si>
  <si>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</si>
  <si>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</si>
  <si>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</si>
  <si>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</si>
  <si>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</si>
  <si>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</si>
  <si>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</si>
  <si>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</si>
  <si>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</si>
  <si>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</si>
  <si>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</si>
  <si>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</si>
  <si>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</si>
  <si>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</si>
  <si>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</si>
  <si>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</si>
  <si>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</si>
  <si>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</si>
  <si>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</si>
  <si>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</si>
  <si>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</si>
  <si>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</si>
  <si>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</si>
  <si>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</si>
  <si>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</si>
  <si>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</si>
  <si>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</si>
  <si>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</si>
  <si>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январь-май  2019 - 2020 года</t>
  </si>
  <si>
    <t>факт за январь - май  2019 года</t>
  </si>
  <si>
    <t>факт за январь - май  2020 года</t>
  </si>
  <si>
    <t>за  январь - май  2020 года</t>
  </si>
  <si>
    <t xml:space="preserve"> план на январь - май  2020 года</t>
  </si>
  <si>
    <t>факт за январь - май   2020 года</t>
  </si>
  <si>
    <t>за январь-май  2020 года</t>
  </si>
  <si>
    <t xml:space="preserve"> план на январь-май  2020 года</t>
  </si>
  <si>
    <t>факт за январь-май 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</si>
</sst>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9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10" sqref="C10:C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46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22811</v>
      </c>
      <c r="C9" s="46">
        <f>SUM(C10:C19)</f>
        <v>23665</v>
      </c>
      <c r="D9" s="46">
        <f>C9-B9</f>
        <v>854</v>
      </c>
      <c r="E9" s="47">
        <f aca="true" t="shared" si="0" ref="E9:E31">C9/B9*100</f>
        <v>103.7438078120205</v>
      </c>
    </row>
    <row r="10" spans="1:5" ht="17.25" customHeight="1">
      <c r="A10" s="58" t="s">
        <v>6</v>
      </c>
      <c r="B10" s="35">
        <v>8661</v>
      </c>
      <c r="C10" s="35">
        <v>10886.1</v>
      </c>
      <c r="D10" s="35">
        <f aca="true" t="shared" si="1" ref="D10:D27">C10-B10</f>
        <v>2225.1000000000004</v>
      </c>
      <c r="E10" s="33">
        <f t="shared" si="0"/>
        <v>125.69102874956704</v>
      </c>
    </row>
    <row r="11" spans="1:5" ht="17.25" customHeight="1">
      <c r="A11" s="34" t="s">
        <v>39</v>
      </c>
      <c r="B11" s="32">
        <v>5481.5</v>
      </c>
      <c r="C11" s="32">
        <v>4875.3</v>
      </c>
      <c r="D11" s="32">
        <f t="shared" si="1"/>
        <v>-606.1999999999998</v>
      </c>
      <c r="E11" s="33">
        <f t="shared" si="0"/>
        <v>88.94098330748884</v>
      </c>
    </row>
    <row r="12" spans="1:5" ht="34.5" customHeight="1">
      <c r="A12" s="49" t="s">
        <v>43</v>
      </c>
      <c r="B12" s="32">
        <v>2200.4</v>
      </c>
      <c r="C12" s="32">
        <v>1836.8</v>
      </c>
      <c r="D12" s="32">
        <f t="shared" si="1"/>
        <v>-363.60000000000014</v>
      </c>
      <c r="E12" s="33">
        <f t="shared" si="0"/>
        <v>83.47573168514815</v>
      </c>
    </row>
    <row r="13" spans="1:5" ht="39" customHeight="1">
      <c r="A13" s="37" t="s">
        <v>7</v>
      </c>
      <c r="B13" s="32">
        <v>1224.6</v>
      </c>
      <c r="C13" s="32">
        <v>1395.9</v>
      </c>
      <c r="D13" s="32">
        <f t="shared" si="1"/>
        <v>171.30000000000018</v>
      </c>
      <c r="E13" s="33">
        <f t="shared" si="0"/>
        <v>113.98824105830477</v>
      </c>
    </row>
    <row r="14" spans="1:8" ht="42" customHeight="1">
      <c r="A14" s="37" t="s">
        <v>40</v>
      </c>
      <c r="B14" s="32">
        <v>254.9</v>
      </c>
      <c r="C14" s="32">
        <v>237.8</v>
      </c>
      <c r="D14" s="32">
        <f t="shared" si="1"/>
        <v>-17.099999999999994</v>
      </c>
      <c r="E14" s="33">
        <f t="shared" si="0"/>
        <v>93.29148685759121</v>
      </c>
      <c r="H14" s="106"/>
    </row>
    <row r="15" spans="1:5" ht="21" customHeight="1">
      <c r="A15" s="37" t="s">
        <v>11</v>
      </c>
      <c r="B15" s="32">
        <v>1430.7</v>
      </c>
      <c r="C15" s="32">
        <v>1242.3</v>
      </c>
      <c r="D15" s="32">
        <f t="shared" si="1"/>
        <v>-188.4000000000001</v>
      </c>
      <c r="E15" s="33">
        <f t="shared" si="0"/>
        <v>86.83162088488152</v>
      </c>
    </row>
    <row r="16" spans="1:5" ht="17.25" customHeight="1">
      <c r="A16" s="34" t="s">
        <v>9</v>
      </c>
      <c r="B16" s="32">
        <v>60.6</v>
      </c>
      <c r="C16" s="32">
        <v>-109.7</v>
      </c>
      <c r="D16" s="32">
        <f t="shared" si="1"/>
        <v>-170.3</v>
      </c>
      <c r="E16" s="33">
        <f t="shared" si="0"/>
        <v>-181.02310231023102</v>
      </c>
    </row>
    <row r="17" spans="1:5" ht="17.25" customHeight="1">
      <c r="A17" s="34" t="s">
        <v>42</v>
      </c>
      <c r="B17" s="32">
        <v>3066.5</v>
      </c>
      <c r="C17" s="32">
        <v>2885.8</v>
      </c>
      <c r="D17" s="32">
        <f t="shared" si="1"/>
        <v>-180.69999999999982</v>
      </c>
      <c r="E17" s="33">
        <f t="shared" si="0"/>
        <v>94.10728843958911</v>
      </c>
    </row>
    <row r="18" spans="1:5" ht="17.25" customHeight="1">
      <c r="A18" s="37" t="s">
        <v>8</v>
      </c>
      <c r="B18" s="38">
        <v>430.8</v>
      </c>
      <c r="C18" s="38">
        <v>414.7</v>
      </c>
      <c r="D18" s="32">
        <f t="shared" si="1"/>
        <v>-16.100000000000023</v>
      </c>
      <c r="E18" s="33">
        <f t="shared" si="0"/>
        <v>96.26276694521819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3718.0999999999995</v>
      </c>
      <c r="C20" s="46">
        <f>SUM(C21:C27)</f>
        <v>8149.2</v>
      </c>
      <c r="D20" s="46">
        <f t="shared" si="1"/>
        <v>4431.1</v>
      </c>
      <c r="E20" s="47">
        <f t="shared" si="0"/>
        <v>219.17646109572098</v>
      </c>
    </row>
    <row r="21" spans="1:9" ht="56.25" customHeight="1">
      <c r="A21" s="62" t="s">
        <v>20</v>
      </c>
      <c r="B21" s="35">
        <v>1136.6</v>
      </c>
      <c r="C21" s="35">
        <v>1761.8</v>
      </c>
      <c r="D21" s="35">
        <f t="shared" si="1"/>
        <v>625.2</v>
      </c>
      <c r="E21" s="33">
        <f t="shared" si="0"/>
        <v>155.00615871898646</v>
      </c>
      <c r="I21" s="8"/>
    </row>
    <row r="22" spans="1:5" ht="31.5" customHeight="1">
      <c r="A22" s="37" t="s">
        <v>12</v>
      </c>
      <c r="B22" s="32">
        <v>137.1</v>
      </c>
      <c r="C22" s="32">
        <v>105.7</v>
      </c>
      <c r="D22" s="32">
        <f t="shared" si="1"/>
        <v>-31.39999999999999</v>
      </c>
      <c r="E22" s="33">
        <f t="shared" si="0"/>
        <v>77.09700948212983</v>
      </c>
    </row>
    <row r="23" spans="1:5" ht="36.75" customHeight="1">
      <c r="A23" s="37" t="s">
        <v>21</v>
      </c>
      <c r="B23" s="32">
        <v>1587</v>
      </c>
      <c r="C23" s="32">
        <v>421.7</v>
      </c>
      <c r="D23" s="32">
        <f t="shared" si="1"/>
        <v>-1165.3</v>
      </c>
      <c r="E23" s="33">
        <f t="shared" si="0"/>
        <v>26.572148708254566</v>
      </c>
    </row>
    <row r="24" spans="1:5" ht="36" customHeight="1">
      <c r="A24" s="37" t="s">
        <v>22</v>
      </c>
      <c r="B24" s="38">
        <v>453</v>
      </c>
      <c r="C24" s="38">
        <v>5686.2</v>
      </c>
      <c r="D24" s="32">
        <f t="shared" si="1"/>
        <v>5233.2</v>
      </c>
      <c r="E24" s="33">
        <f t="shared" si="0"/>
        <v>1255.23178807947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399.2</v>
      </c>
      <c r="C26" s="32">
        <v>173.8</v>
      </c>
      <c r="D26" s="32">
        <f t="shared" si="1"/>
        <v>-225.39999999999998</v>
      </c>
      <c r="E26" s="33">
        <f t="shared" si="0"/>
        <v>43.5370741482966</v>
      </c>
    </row>
    <row r="27" spans="1:5" ht="18" customHeight="1">
      <c r="A27" s="37" t="s">
        <v>25</v>
      </c>
      <c r="B27" s="38">
        <v>5.2</v>
      </c>
      <c r="C27" s="38"/>
      <c r="D27" s="32">
        <f t="shared" si="1"/>
        <v>-5.2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26529.1</v>
      </c>
      <c r="C31" s="46">
        <f>C9+C20</f>
        <v>31814.2</v>
      </c>
      <c r="D31" s="46">
        <f>D9+D20</f>
        <v>5285.1</v>
      </c>
      <c r="E31" s="47">
        <f t="shared" si="0"/>
        <v>119.9218970865955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1" sqref="AA21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16.5" customHeight="1">
      <c r="A2" s="116" t="s">
        <v>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1:28" ht="17.2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5" t="s">
        <v>3</v>
      </c>
      <c r="AB5" s="115"/>
    </row>
    <row r="6" spans="1:28" ht="15.75" customHeight="1" thickBot="1">
      <c r="A6" s="112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13"/>
      <c r="B7" s="120"/>
      <c r="C7" s="121"/>
      <c r="D7" s="122"/>
      <c r="E7" s="110" t="s">
        <v>15</v>
      </c>
      <c r="F7" s="110"/>
      <c r="G7" s="111"/>
      <c r="H7" s="112" t="s">
        <v>28</v>
      </c>
      <c r="I7" s="110"/>
      <c r="J7" s="111"/>
      <c r="K7" s="125" t="s">
        <v>29</v>
      </c>
      <c r="L7" s="126"/>
      <c r="M7" s="127"/>
      <c r="N7" s="112" t="s">
        <v>30</v>
      </c>
      <c r="O7" s="110"/>
      <c r="P7" s="111"/>
      <c r="Q7" s="112" t="s">
        <v>31</v>
      </c>
      <c r="R7" s="110"/>
      <c r="S7" s="111"/>
      <c r="T7" s="112" t="s">
        <v>32</v>
      </c>
      <c r="U7" s="110"/>
      <c r="V7" s="111"/>
      <c r="W7" s="112" t="s">
        <v>33</v>
      </c>
      <c r="X7" s="110"/>
      <c r="Y7" s="111"/>
      <c r="Z7" s="125" t="s">
        <v>34</v>
      </c>
      <c r="AA7" s="126"/>
      <c r="AB7" s="127"/>
    </row>
    <row r="8" spans="1:28" ht="72" customHeight="1" thickBot="1">
      <c r="A8" s="114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22787.80000000001</v>
      </c>
      <c r="C9" s="76">
        <f>F9+I9+L9+O9+R9+U9+X9+AA9</f>
        <v>23665</v>
      </c>
      <c r="D9" s="77">
        <f aca="true" t="shared" si="0" ref="D9:D27">C9/B9</f>
        <v>1.0384942820281022</v>
      </c>
      <c r="E9" s="68">
        <f>SUM(E10:E19)</f>
        <v>14186.2</v>
      </c>
      <c r="F9" s="69">
        <f>SUM(F10:F19)</f>
        <v>14745.699999999999</v>
      </c>
      <c r="G9" s="71">
        <f aca="true" t="shared" si="1" ref="G9:G29">F9/E9</f>
        <v>1.0394397372094006</v>
      </c>
      <c r="H9" s="75">
        <f>SUM(H10:H19)</f>
        <v>5959.6</v>
      </c>
      <c r="I9" s="76">
        <f>SUM(I10:I19)</f>
        <v>6023.299999999999</v>
      </c>
      <c r="J9" s="77">
        <f aca="true" t="shared" si="2" ref="J9:J15">I9/H9</f>
        <v>1.010688636821263</v>
      </c>
      <c r="K9" s="68">
        <f>SUM(K10:K19)</f>
        <v>291.2</v>
      </c>
      <c r="L9" s="69">
        <f>SUM(L10:L19)</f>
        <v>312.9</v>
      </c>
      <c r="M9" s="71">
        <f aca="true" t="shared" si="3" ref="M9:M18">L9/K9</f>
        <v>1.0745192307692308</v>
      </c>
      <c r="N9" s="75">
        <f>SUM(N10:N19)</f>
        <v>293.9</v>
      </c>
      <c r="O9" s="76">
        <f>SUM(O10:O19)</f>
        <v>317.5</v>
      </c>
      <c r="P9" s="77">
        <f>O9/N9</f>
        <v>1.0802994215719632</v>
      </c>
      <c r="Q9" s="68">
        <f>SUM(Q10:Q19)</f>
        <v>421.4</v>
      </c>
      <c r="R9" s="69">
        <f>SUM(R10:R19)</f>
        <v>500.8</v>
      </c>
      <c r="S9" s="71">
        <f>R9/Q9</f>
        <v>1.1884195538680589</v>
      </c>
      <c r="T9" s="75">
        <f>SUM(T10:T19)</f>
        <v>731.4</v>
      </c>
      <c r="U9" s="76">
        <f>SUM(U10:U19)</f>
        <v>749.3000000000001</v>
      </c>
      <c r="V9" s="77">
        <f>U9/T9</f>
        <v>1.0244736122504787</v>
      </c>
      <c r="W9" s="68">
        <f>SUM(W10:W19)</f>
        <v>623.2</v>
      </c>
      <c r="X9" s="69">
        <f>SUM(X10:X19)</f>
        <v>666.5</v>
      </c>
      <c r="Y9" s="71">
        <f>X9/W9</f>
        <v>1.0694801026957637</v>
      </c>
      <c r="Z9" s="75">
        <f>SUM(Z10:Z19)</f>
        <v>280.9</v>
      </c>
      <c r="AA9" s="76">
        <f>SUM(AA10:AA19)</f>
        <v>349</v>
      </c>
      <c r="AB9" s="77">
        <f aca="true" t="shared" si="4" ref="AB9:AB24">AA9/Z9</f>
        <v>1.242435030259879</v>
      </c>
    </row>
    <row r="10" spans="1:28" ht="17.25" customHeight="1">
      <c r="A10" s="19" t="s">
        <v>6</v>
      </c>
      <c r="B10" s="9">
        <f>E10+H10+K10+N10+Q10+T10+W10+Z10</f>
        <v>10342.7</v>
      </c>
      <c r="C10" s="3">
        <f aca="true" t="shared" si="5" ref="C10:C19">F10+I10+L10+O10+R10+U10+X10+AA10</f>
        <v>10886.1</v>
      </c>
      <c r="D10" s="79">
        <f t="shared" si="0"/>
        <v>1.0525394722847998</v>
      </c>
      <c r="E10" s="10">
        <v>5862.7</v>
      </c>
      <c r="F10" s="3">
        <v>6128.8</v>
      </c>
      <c r="G10" s="72">
        <f t="shared" si="1"/>
        <v>1.0453886434577926</v>
      </c>
      <c r="H10" s="9">
        <v>3875</v>
      </c>
      <c r="I10" s="3">
        <v>4157.4</v>
      </c>
      <c r="J10" s="79">
        <f t="shared" si="2"/>
        <v>1.0728774193548387</v>
      </c>
      <c r="K10" s="10">
        <v>153.7</v>
      </c>
      <c r="L10" s="3">
        <v>161.3</v>
      </c>
      <c r="M10" s="72">
        <f t="shared" si="3"/>
        <v>1.0494469746258948</v>
      </c>
      <c r="N10" s="9">
        <v>57.4</v>
      </c>
      <c r="O10" s="3">
        <v>56.3</v>
      </c>
      <c r="P10" s="79">
        <f>O10/N10</f>
        <v>0.9808362369337978</v>
      </c>
      <c r="Q10" s="90">
        <v>85</v>
      </c>
      <c r="R10" s="12">
        <v>82.4</v>
      </c>
      <c r="S10" s="72">
        <f>R10/Q10</f>
        <v>0.9694117647058824</v>
      </c>
      <c r="T10" s="78">
        <v>88.5</v>
      </c>
      <c r="U10" s="12">
        <v>56.7</v>
      </c>
      <c r="V10" s="79">
        <f>U10/T10</f>
        <v>0.6406779661016949</v>
      </c>
      <c r="W10" s="90">
        <v>73</v>
      </c>
      <c r="X10" s="12">
        <v>62.7</v>
      </c>
      <c r="Y10" s="72">
        <f>X10/W10</f>
        <v>0.8589041095890412</v>
      </c>
      <c r="Z10" s="78">
        <v>147.4</v>
      </c>
      <c r="AA10" s="12">
        <v>180.5</v>
      </c>
      <c r="AB10" s="79">
        <f t="shared" si="4"/>
        <v>1.2245590230664858</v>
      </c>
    </row>
    <row r="11" spans="1:28" ht="17.25" customHeight="1">
      <c r="A11" s="19" t="s">
        <v>39</v>
      </c>
      <c r="B11" s="9">
        <f>E11+H11+K11+N11+Q11+T11+W11+Z11</f>
        <v>5060</v>
      </c>
      <c r="C11" s="3">
        <f>F11+I11+L11+O11+R11+U11+X11+AA11</f>
        <v>4875.3</v>
      </c>
      <c r="D11" s="79">
        <f t="shared" si="0"/>
        <v>0.963498023715415</v>
      </c>
      <c r="E11" s="10">
        <v>4000</v>
      </c>
      <c r="F11" s="3">
        <v>3893.4</v>
      </c>
      <c r="G11" s="72">
        <f t="shared" si="1"/>
        <v>0.97335</v>
      </c>
      <c r="H11" s="1">
        <v>1060</v>
      </c>
      <c r="I11" s="3">
        <v>981.9</v>
      </c>
      <c r="J11" s="79">
        <f t="shared" si="2"/>
        <v>0.9263207547169812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1563</v>
      </c>
      <c r="C12" s="3">
        <f>F12+I12+L12+O12+R12+U12+X12+AA12</f>
        <v>1836.8</v>
      </c>
      <c r="D12" s="79">
        <f t="shared" si="0"/>
        <v>1.1751759436980167</v>
      </c>
      <c r="E12" s="10">
        <v>1563</v>
      </c>
      <c r="F12" s="3">
        <v>1836.8</v>
      </c>
      <c r="G12" s="72">
        <f t="shared" si="1"/>
        <v>1.1751759436980167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1344</v>
      </c>
      <c r="C13" s="3">
        <f t="shared" si="5"/>
        <v>1395.9</v>
      </c>
      <c r="D13" s="79">
        <f t="shared" si="0"/>
        <v>1.0386160714285715</v>
      </c>
      <c r="E13" s="10">
        <v>1344</v>
      </c>
      <c r="F13" s="3">
        <v>1395.9</v>
      </c>
      <c r="G13" s="72">
        <f t="shared" si="1"/>
        <v>1.0386160714285715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219.5</v>
      </c>
      <c r="C14" s="3">
        <f t="shared" si="5"/>
        <v>237.8</v>
      </c>
      <c r="D14" s="79">
        <f t="shared" si="0"/>
        <v>1.083371298405467</v>
      </c>
      <c r="E14" s="10">
        <v>219.5</v>
      </c>
      <c r="F14" s="3">
        <v>237.8</v>
      </c>
      <c r="G14" s="72">
        <f t="shared" si="1"/>
        <v>1.083371298405467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1207.3999999999999</v>
      </c>
      <c r="C15" s="3">
        <f>F15+I15+L15+O15+R15+U15+X15+AA15</f>
        <v>1242.3000000000002</v>
      </c>
      <c r="D15" s="79">
        <f>C15/B15</f>
        <v>1.028905085307272</v>
      </c>
      <c r="E15" s="10">
        <v>798.8</v>
      </c>
      <c r="F15" s="3">
        <v>839.6</v>
      </c>
      <c r="G15" s="72">
        <f t="shared" si="1"/>
        <v>1.0510766149223836</v>
      </c>
      <c r="H15" s="1">
        <v>115.6</v>
      </c>
      <c r="I15" s="4">
        <v>75</v>
      </c>
      <c r="J15" s="79">
        <f t="shared" si="2"/>
        <v>0.6487889273356402</v>
      </c>
      <c r="K15" s="99"/>
      <c r="L15" s="3"/>
      <c r="M15" s="72"/>
      <c r="N15" s="9"/>
      <c r="O15" s="4"/>
      <c r="P15" s="94"/>
      <c r="Q15" s="90">
        <v>19.4</v>
      </c>
      <c r="R15" s="11">
        <v>21.7</v>
      </c>
      <c r="S15" s="72">
        <f>R15/Q15</f>
        <v>1.1185567010309279</v>
      </c>
      <c r="T15" s="78">
        <v>21.4</v>
      </c>
      <c r="U15" s="12">
        <v>54.2</v>
      </c>
      <c r="V15" s="79">
        <f>U15/T15</f>
        <v>2.532710280373832</v>
      </c>
      <c r="W15" s="90">
        <v>122.2</v>
      </c>
      <c r="X15" s="11">
        <v>101.8</v>
      </c>
      <c r="Y15" s="72">
        <f>X15/W15</f>
        <v>0.8330605564648117</v>
      </c>
      <c r="Z15" s="78">
        <v>130</v>
      </c>
      <c r="AA15" s="11">
        <v>150</v>
      </c>
      <c r="AB15" s="79">
        <f t="shared" si="4"/>
        <v>1.1538461538461537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-109.70000000000002</v>
      </c>
      <c r="D16" s="79">
        <f t="shared" si="0"/>
        <v>-24.37777777777778</v>
      </c>
      <c r="E16" s="10"/>
      <c r="F16" s="3"/>
      <c r="G16" s="72"/>
      <c r="H16" s="9">
        <v>3</v>
      </c>
      <c r="I16" s="3">
        <v>-131.3</v>
      </c>
      <c r="J16" s="79">
        <f aca="true" t="shared" si="10" ref="J16:J21">I16/H16</f>
        <v>-43.76666666666667</v>
      </c>
      <c r="K16" s="10"/>
      <c r="L16" s="3">
        <v>7.1</v>
      </c>
      <c r="M16" s="72" t="e">
        <f t="shared" si="3"/>
        <v>#DIV/0!</v>
      </c>
      <c r="N16" s="1">
        <v>0.3</v>
      </c>
      <c r="O16" s="3">
        <v>5.4</v>
      </c>
      <c r="P16" s="79">
        <f aca="true" t="shared" si="11" ref="P16:P21">O16/N16</f>
        <v>18.000000000000004</v>
      </c>
      <c r="Q16" s="90"/>
      <c r="R16" s="12">
        <v>3.3</v>
      </c>
      <c r="S16" s="72" t="e">
        <f t="shared" si="7"/>
        <v>#DIV/0!</v>
      </c>
      <c r="T16" s="78">
        <v>0.7</v>
      </c>
      <c r="U16" s="12">
        <v>4.7</v>
      </c>
      <c r="V16" s="79">
        <f t="shared" si="8"/>
        <v>6.714285714285715</v>
      </c>
      <c r="W16" s="90"/>
      <c r="X16" s="11">
        <v>1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6"/>
        <v>2648.5</v>
      </c>
      <c r="C17" s="3">
        <f t="shared" si="5"/>
        <v>2885.7999999999997</v>
      </c>
      <c r="D17" s="79">
        <f t="shared" si="0"/>
        <v>1.08959788559562</v>
      </c>
      <c r="E17" s="10"/>
      <c r="F17" s="3"/>
      <c r="G17" s="72"/>
      <c r="H17" s="9">
        <v>906</v>
      </c>
      <c r="I17" s="3">
        <v>940.3</v>
      </c>
      <c r="J17" s="79">
        <f t="shared" si="10"/>
        <v>1.037858719646799</v>
      </c>
      <c r="K17" s="99">
        <v>137.5</v>
      </c>
      <c r="L17" s="3">
        <v>144.5</v>
      </c>
      <c r="M17" s="72">
        <f t="shared" si="3"/>
        <v>1.050909090909091</v>
      </c>
      <c r="N17" s="9">
        <v>236.2</v>
      </c>
      <c r="O17" s="4">
        <v>255.8</v>
      </c>
      <c r="P17" s="79">
        <f t="shared" si="11"/>
        <v>1.0829805249788316</v>
      </c>
      <c r="Q17" s="90">
        <v>317</v>
      </c>
      <c r="R17" s="12">
        <v>392.1</v>
      </c>
      <c r="S17" s="72">
        <f t="shared" si="7"/>
        <v>1.2369085173501577</v>
      </c>
      <c r="T17" s="78">
        <v>620.8</v>
      </c>
      <c r="U17" s="12">
        <v>633.7</v>
      </c>
      <c r="V17" s="79">
        <f t="shared" si="8"/>
        <v>1.020779639175258</v>
      </c>
      <c r="W17" s="90">
        <v>428</v>
      </c>
      <c r="X17" s="3">
        <v>501</v>
      </c>
      <c r="Y17" s="72">
        <f t="shared" si="9"/>
        <v>1.1705607476635513</v>
      </c>
      <c r="Z17" s="78">
        <v>3</v>
      </c>
      <c r="AA17" s="12">
        <v>18.4</v>
      </c>
      <c r="AB17" s="79">
        <f t="shared" si="4"/>
        <v>6.133333333333333</v>
      </c>
    </row>
    <row r="18" spans="1:28" ht="17.25" customHeight="1">
      <c r="A18" s="20" t="s">
        <v>8</v>
      </c>
      <c r="B18" s="9">
        <f t="shared" si="6"/>
        <v>398.2</v>
      </c>
      <c r="C18" s="3">
        <f t="shared" si="5"/>
        <v>414.7</v>
      </c>
      <c r="D18" s="79">
        <f t="shared" si="0"/>
        <v>1.0414364640883977</v>
      </c>
      <c r="E18" s="10">
        <v>398.2</v>
      </c>
      <c r="F18" s="3">
        <v>413.4</v>
      </c>
      <c r="G18" s="72">
        <f t="shared" si="1"/>
        <v>1.0381717729784028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1.3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4570.8</v>
      </c>
      <c r="C20" s="25">
        <f aca="true" t="shared" si="12" ref="B20:C24">F20+I20+L20+O20+R20+U20+X20+AA20</f>
        <v>8149.2</v>
      </c>
      <c r="D20" s="82">
        <f t="shared" si="0"/>
        <v>1.782882646363875</v>
      </c>
      <c r="E20" s="24">
        <f>E21+E22+E23+E24+E25+E26+E27+E28</f>
        <v>2924.6</v>
      </c>
      <c r="F20" s="25">
        <f>F21+F22+F23+F24+F25+F26+F27+F28</f>
        <v>6421.200000000001</v>
      </c>
      <c r="G20" s="73">
        <f t="shared" si="1"/>
        <v>2.195582301853245</v>
      </c>
      <c r="H20" s="81">
        <f>H21+H22+H23+H24+H25+H26+H27+H28</f>
        <v>736</v>
      </c>
      <c r="I20" s="25">
        <f>I21+I22+I23+I24+I25+I26+I27+I28</f>
        <v>689.4</v>
      </c>
      <c r="J20" s="82">
        <f t="shared" si="10"/>
        <v>0.9366847826086956</v>
      </c>
      <c r="K20" s="24">
        <f>K21+K22+K23+K24+K25+K26+K27+K28</f>
        <v>101.4</v>
      </c>
      <c r="L20" s="25">
        <f>L21+L22+L23+L24+L25+L26+L27+L28</f>
        <v>96</v>
      </c>
      <c r="M20" s="73">
        <f>L20/K20</f>
        <v>0.9467455621301775</v>
      </c>
      <c r="N20" s="81">
        <f>N21+N22+N23+N24+N25+N26+N27+N28</f>
        <v>116</v>
      </c>
      <c r="O20" s="25">
        <f>O21+O22+O23+O24+O25+O26+O27+O28</f>
        <v>110.8</v>
      </c>
      <c r="P20" s="82">
        <f t="shared" si="11"/>
        <v>0.9551724137931035</v>
      </c>
      <c r="Q20" s="24">
        <f>Q21+Q22+Q23+Q24+Q25+Q26+Q27+Q28</f>
        <v>132.5</v>
      </c>
      <c r="R20" s="25">
        <f>R21+R22+R23+R24+R25+R26+R27+R28</f>
        <v>131.5</v>
      </c>
      <c r="S20" s="73">
        <f t="shared" si="7"/>
        <v>0.9924528301886792</v>
      </c>
      <c r="T20" s="81">
        <f>T21+T22+T23+T24+T25+T26+T27+T28</f>
        <v>185.8</v>
      </c>
      <c r="U20" s="25">
        <f>U21+U22+U23+U24+U25+U26+U27+U28</f>
        <v>189.9</v>
      </c>
      <c r="V20" s="82">
        <f t="shared" si="8"/>
        <v>1.0220667384284177</v>
      </c>
      <c r="W20" s="24">
        <f>W21+W22+W23+W24+W25+W26+W27+W28</f>
        <v>339.5</v>
      </c>
      <c r="X20" s="25">
        <f>X21+X22+X23+X24+X25+X26+X27+X28</f>
        <v>475.5</v>
      </c>
      <c r="Y20" s="73">
        <f t="shared" si="9"/>
        <v>1.4005891016200294</v>
      </c>
      <c r="Z20" s="81">
        <f>Z21+Z22+Z23+Z24+Z25+Z26+Z27+Z28</f>
        <v>35</v>
      </c>
      <c r="AA20" s="25">
        <f>AA21+AA22+AA23+AA24+AA25+AA26+AA27+AA28</f>
        <v>34.9</v>
      </c>
      <c r="AB20" s="82">
        <f t="shared" si="4"/>
        <v>0.9971428571428571</v>
      </c>
    </row>
    <row r="21" spans="1:28" ht="48.75" customHeight="1">
      <c r="A21" s="20" t="s">
        <v>20</v>
      </c>
      <c r="B21" s="9">
        <f t="shared" si="12"/>
        <v>1696.2</v>
      </c>
      <c r="C21" s="3">
        <f t="shared" si="12"/>
        <v>1761.8</v>
      </c>
      <c r="D21" s="79">
        <f t="shared" si="0"/>
        <v>1.0386746845890815</v>
      </c>
      <c r="E21" s="10">
        <v>776</v>
      </c>
      <c r="F21" s="3">
        <v>797.7</v>
      </c>
      <c r="G21" s="72">
        <f t="shared" si="1"/>
        <v>1.0279639175257733</v>
      </c>
      <c r="H21" s="1">
        <v>626</v>
      </c>
      <c r="I21" s="3">
        <v>674</v>
      </c>
      <c r="J21" s="79">
        <f t="shared" si="10"/>
        <v>1.0766773162939298</v>
      </c>
      <c r="K21" s="10">
        <v>84.4</v>
      </c>
      <c r="L21" s="3">
        <v>84.9</v>
      </c>
      <c r="M21" s="72">
        <f>L21/K21</f>
        <v>1.0059241706161137</v>
      </c>
      <c r="N21" s="95">
        <v>33</v>
      </c>
      <c r="O21" s="4">
        <v>25.3</v>
      </c>
      <c r="P21" s="79">
        <f t="shared" si="11"/>
        <v>0.7666666666666667</v>
      </c>
      <c r="Q21" s="90"/>
      <c r="R21" s="12">
        <v>3.8</v>
      </c>
      <c r="S21" s="72" t="e">
        <f t="shared" si="7"/>
        <v>#DIV/0!</v>
      </c>
      <c r="T21" s="78">
        <v>164.8</v>
      </c>
      <c r="U21" s="12">
        <v>165.6</v>
      </c>
      <c r="V21" s="79">
        <f t="shared" si="8"/>
        <v>1.0048543689320388</v>
      </c>
      <c r="W21" s="90">
        <v>12</v>
      </c>
      <c r="X21" s="12">
        <v>10.5</v>
      </c>
      <c r="Y21" s="72">
        <f t="shared" si="9"/>
        <v>0.875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105.6</v>
      </c>
      <c r="C22" s="3">
        <f t="shared" si="12"/>
        <v>105.7</v>
      </c>
      <c r="D22" s="79">
        <f t="shared" si="0"/>
        <v>1.0009469696969697</v>
      </c>
      <c r="E22" s="10">
        <v>105.6</v>
      </c>
      <c r="F22" s="3">
        <v>105.7</v>
      </c>
      <c r="G22" s="72">
        <f t="shared" si="1"/>
        <v>1.0009469696969697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411</v>
      </c>
      <c r="C23" s="3">
        <f t="shared" si="12"/>
        <v>421.7</v>
      </c>
      <c r="D23" s="79">
        <f t="shared" si="0"/>
        <v>1.0260340632603406</v>
      </c>
      <c r="E23" s="10">
        <v>95</v>
      </c>
      <c r="F23" s="3">
        <v>116.2</v>
      </c>
      <c r="G23" s="72">
        <f t="shared" si="1"/>
        <v>1.2231578947368422</v>
      </c>
      <c r="H23" s="9"/>
      <c r="I23" s="4"/>
      <c r="J23" s="79" t="e">
        <f>I23/H23</f>
        <v>#DIV/0!</v>
      </c>
      <c r="K23" s="10">
        <v>17</v>
      </c>
      <c r="L23" s="3">
        <v>11.1</v>
      </c>
      <c r="M23" s="72">
        <f>L23/K23</f>
        <v>0.6529411764705882</v>
      </c>
      <c r="N23" s="9">
        <v>83</v>
      </c>
      <c r="O23" s="3">
        <v>85.5</v>
      </c>
      <c r="P23" s="79">
        <f>O23/N23</f>
        <v>1.0301204819277108</v>
      </c>
      <c r="Q23" s="90">
        <v>132.5</v>
      </c>
      <c r="R23" s="12">
        <v>127.7</v>
      </c>
      <c r="S23" s="72">
        <f t="shared" si="7"/>
        <v>0.9637735849056605</v>
      </c>
      <c r="T23" s="78">
        <v>21</v>
      </c>
      <c r="U23" s="12">
        <v>24.3</v>
      </c>
      <c r="V23" s="79">
        <f t="shared" si="8"/>
        <v>1.1571428571428573</v>
      </c>
      <c r="W23" s="90">
        <v>27.5</v>
      </c>
      <c r="X23" s="12">
        <v>22</v>
      </c>
      <c r="Y23" s="72">
        <f>X23/W23</f>
        <v>0.8</v>
      </c>
      <c r="Z23" s="78">
        <v>35</v>
      </c>
      <c r="AA23" s="12">
        <v>34.9</v>
      </c>
      <c r="AB23" s="79">
        <f t="shared" si="4"/>
        <v>0.9971428571428571</v>
      </c>
    </row>
    <row r="24" spans="1:28" ht="30.75" customHeight="1">
      <c r="A24" s="20" t="s">
        <v>22</v>
      </c>
      <c r="B24" s="9">
        <f t="shared" si="12"/>
        <v>2190.5</v>
      </c>
      <c r="C24" s="3">
        <f t="shared" si="12"/>
        <v>5686.2</v>
      </c>
      <c r="D24" s="79">
        <f t="shared" si="0"/>
        <v>2.5958456973293766</v>
      </c>
      <c r="E24" s="10">
        <v>1780.5</v>
      </c>
      <c r="F24" s="3">
        <v>5227.8</v>
      </c>
      <c r="G24" s="72">
        <f t="shared" si="1"/>
        <v>2.9361415332771696</v>
      </c>
      <c r="H24" s="9">
        <v>110</v>
      </c>
      <c r="I24" s="3">
        <v>15.4</v>
      </c>
      <c r="J24" s="79">
        <f>I24/H24</f>
        <v>0.14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300</v>
      </c>
      <c r="X24" s="11">
        <v>443</v>
      </c>
      <c r="Y24" s="72">
        <f>X24/W24</f>
        <v>1.4766666666666666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173.8</v>
      </c>
      <c r="D26" s="79">
        <f t="shared" si="0"/>
        <v>1.0376119402985076</v>
      </c>
      <c r="E26" s="10">
        <v>167.5</v>
      </c>
      <c r="F26" s="3">
        <v>173.8</v>
      </c>
      <c r="G26" s="72">
        <f t="shared" si="1"/>
        <v>1.0376119402985076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27358.60000000001</v>
      </c>
      <c r="C29" s="102">
        <f>C20+C9</f>
        <v>31814.2</v>
      </c>
      <c r="D29" s="103">
        <f>C29/B29</f>
        <v>1.1628592106321227</v>
      </c>
      <c r="E29" s="104">
        <f>SUM(E20+E9)</f>
        <v>17110.8</v>
      </c>
      <c r="F29" s="104">
        <f>SUM(F20+F9)</f>
        <v>21166.9</v>
      </c>
      <c r="G29" s="103">
        <f t="shared" si="1"/>
        <v>1.2370491151787177</v>
      </c>
      <c r="H29" s="104">
        <f>SUM(H20+H9)</f>
        <v>6695.6</v>
      </c>
      <c r="I29" s="104">
        <f>SUM(I20+I9)</f>
        <v>6712.699999999999</v>
      </c>
      <c r="J29" s="103">
        <f>I29/H29</f>
        <v>1.00255391600454</v>
      </c>
      <c r="K29" s="104">
        <f>SUM(K20+K9)</f>
        <v>392.6</v>
      </c>
      <c r="L29" s="104">
        <f>SUM(L20+L9)</f>
        <v>408.9</v>
      </c>
      <c r="M29" s="103">
        <f>L29/K29</f>
        <v>1.041518084564442</v>
      </c>
      <c r="N29" s="104">
        <f>SUM(N20+N9)</f>
        <v>409.9</v>
      </c>
      <c r="O29" s="104">
        <f>SUM(O20+O9)</f>
        <v>428.3</v>
      </c>
      <c r="P29" s="103">
        <f>O29/N29</f>
        <v>1.0448889973164188</v>
      </c>
      <c r="Q29" s="104">
        <f>SUM(Q20+Q9)</f>
        <v>553.9</v>
      </c>
      <c r="R29" s="104">
        <f>SUM(R20+R9)</f>
        <v>632.3</v>
      </c>
      <c r="S29" s="103">
        <f>R29/Q29</f>
        <v>1.1415417945477522</v>
      </c>
      <c r="T29" s="104">
        <f>SUM(T20+T9)</f>
        <v>917.2</v>
      </c>
      <c r="U29" s="104">
        <f>SUM(U20+U9)</f>
        <v>939.2</v>
      </c>
      <c r="V29" s="103">
        <f>U29/T29</f>
        <v>1.0239860444832098</v>
      </c>
      <c r="W29" s="104">
        <f>SUM(W20+W9)</f>
        <v>962.7</v>
      </c>
      <c r="X29" s="104">
        <f>SUM(X20+X9)</f>
        <v>1142</v>
      </c>
      <c r="Y29" s="103">
        <f>X29/W29</f>
        <v>1.186247013607562</v>
      </c>
      <c r="Z29" s="104">
        <f>SUM(Z20+Z9)</f>
        <v>315.9</v>
      </c>
      <c r="AA29" s="104">
        <f>SUM(AA20+AA9)</f>
        <v>383.9</v>
      </c>
      <c r="AB29" s="105">
        <f>AA29/Z29</f>
        <v>1.2152579930357708</v>
      </c>
    </row>
    <row r="34" ht="12.75">
      <c r="C34" t="s">
        <v>45</v>
      </c>
    </row>
    <row r="40" ht="12.75">
      <c r="E40" s="5"/>
    </row>
  </sheetData>
  <sheetProtection/>
  <mergeCells count="15"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4">
      <selection activeCell="C24" sqref="C24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52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53</v>
      </c>
      <c r="C8" s="30" t="s">
        <v>54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22787.800000000003</v>
      </c>
      <c r="C9" s="46">
        <f>SUM(C10:C19)</f>
        <v>23665</v>
      </c>
      <c r="D9" s="46">
        <f>C9-B9</f>
        <v>877.1999999999971</v>
      </c>
      <c r="E9" s="47">
        <f aca="true" t="shared" si="0" ref="E9:E29">C9/B9*100</f>
        <v>103.84942820281027</v>
      </c>
    </row>
    <row r="10" spans="1:5" ht="17.25" customHeight="1">
      <c r="A10" s="48" t="s">
        <v>6</v>
      </c>
      <c r="B10" s="35">
        <v>10342.7</v>
      </c>
      <c r="C10" s="35">
        <v>10886.1</v>
      </c>
      <c r="D10" s="35">
        <f aca="true" t="shared" si="1" ref="D10:D27">C10-B10</f>
        <v>543.3999999999996</v>
      </c>
      <c r="E10" s="33">
        <f t="shared" si="0"/>
        <v>105.25394722847999</v>
      </c>
    </row>
    <row r="11" spans="1:5" ht="17.25" customHeight="1">
      <c r="A11" s="36" t="s">
        <v>39</v>
      </c>
      <c r="B11" s="32">
        <v>5060</v>
      </c>
      <c r="C11" s="32">
        <v>4875.3</v>
      </c>
      <c r="D11" s="32">
        <f t="shared" si="1"/>
        <v>-184.69999999999982</v>
      </c>
      <c r="E11" s="33">
        <f t="shared" si="0"/>
        <v>96.3498023715415</v>
      </c>
    </row>
    <row r="12" spans="1:5" ht="33" customHeight="1">
      <c r="A12" s="49" t="s">
        <v>43</v>
      </c>
      <c r="B12" s="32">
        <v>1563</v>
      </c>
      <c r="C12" s="32">
        <v>1836.8</v>
      </c>
      <c r="D12" s="32">
        <f t="shared" si="1"/>
        <v>273.79999999999995</v>
      </c>
      <c r="E12" s="33">
        <f t="shared" si="0"/>
        <v>117.51759436980167</v>
      </c>
    </row>
    <row r="13" spans="1:5" ht="38.25" customHeight="1">
      <c r="A13" s="49" t="s">
        <v>7</v>
      </c>
      <c r="B13" s="32">
        <v>1344</v>
      </c>
      <c r="C13" s="32">
        <v>1395.9</v>
      </c>
      <c r="D13" s="32">
        <f t="shared" si="1"/>
        <v>51.90000000000009</v>
      </c>
      <c r="E13" s="33">
        <f t="shared" si="0"/>
        <v>103.86160714285715</v>
      </c>
    </row>
    <row r="14" spans="1:5" ht="36.75" customHeight="1">
      <c r="A14" s="49" t="s">
        <v>40</v>
      </c>
      <c r="B14" s="32">
        <v>219.5</v>
      </c>
      <c r="C14" s="32">
        <v>237.8</v>
      </c>
      <c r="D14" s="32">
        <f>C14-B14</f>
        <v>18.30000000000001</v>
      </c>
      <c r="E14" s="33">
        <f t="shared" si="0"/>
        <v>108.33712984054671</v>
      </c>
    </row>
    <row r="15" spans="1:5" ht="23.25" customHeight="1">
      <c r="A15" s="49" t="s">
        <v>11</v>
      </c>
      <c r="B15" s="32">
        <v>1207.4</v>
      </c>
      <c r="C15" s="32">
        <v>1242.3</v>
      </c>
      <c r="D15" s="32">
        <f>C15-B15</f>
        <v>34.899999999999864</v>
      </c>
      <c r="E15" s="33">
        <f>C15/B15*100</f>
        <v>102.89050853072716</v>
      </c>
    </row>
    <row r="16" spans="1:5" ht="17.25" customHeight="1">
      <c r="A16" s="36" t="s">
        <v>9</v>
      </c>
      <c r="B16" s="32">
        <v>4.5</v>
      </c>
      <c r="C16" s="32">
        <v>-109.7</v>
      </c>
      <c r="D16" s="32">
        <f t="shared" si="1"/>
        <v>-114.2</v>
      </c>
      <c r="E16" s="33">
        <f t="shared" si="0"/>
        <v>-2437.777777777778</v>
      </c>
    </row>
    <row r="17" spans="1:5" ht="17.25" customHeight="1">
      <c r="A17" s="36" t="s">
        <v>42</v>
      </c>
      <c r="B17" s="32">
        <v>2648.5</v>
      </c>
      <c r="C17" s="32">
        <v>2885.8</v>
      </c>
      <c r="D17" s="32">
        <f t="shared" si="1"/>
        <v>237.30000000000018</v>
      </c>
      <c r="E17" s="33">
        <f t="shared" si="0"/>
        <v>108.95978855956203</v>
      </c>
    </row>
    <row r="18" spans="1:5" ht="17.25" customHeight="1">
      <c r="A18" s="49" t="s">
        <v>8</v>
      </c>
      <c r="B18" s="32">
        <v>398.2</v>
      </c>
      <c r="C18" s="38">
        <v>414.7</v>
      </c>
      <c r="D18" s="32">
        <f t="shared" si="1"/>
        <v>16.5</v>
      </c>
      <c r="E18" s="33">
        <f t="shared" si="0"/>
        <v>104.14364640883977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4570.8</v>
      </c>
      <c r="C20" s="52">
        <f>SUM(C21:C27)</f>
        <v>8149.2</v>
      </c>
      <c r="D20" s="46">
        <f t="shared" si="1"/>
        <v>3578.3999999999996</v>
      </c>
      <c r="E20" s="47">
        <f t="shared" si="0"/>
        <v>178.28826463638748</v>
      </c>
    </row>
    <row r="21" spans="1:5" ht="54" customHeight="1">
      <c r="A21" s="53" t="s">
        <v>20</v>
      </c>
      <c r="B21" s="35">
        <v>1696.2</v>
      </c>
      <c r="C21" s="35">
        <v>1761.8</v>
      </c>
      <c r="D21" s="40">
        <f t="shared" si="1"/>
        <v>65.59999999999991</v>
      </c>
      <c r="E21" s="54">
        <f t="shared" si="0"/>
        <v>103.86746845890815</v>
      </c>
    </row>
    <row r="22" spans="1:5" ht="34.5" customHeight="1">
      <c r="A22" s="49" t="s">
        <v>12</v>
      </c>
      <c r="B22" s="32">
        <v>105.6</v>
      </c>
      <c r="C22" s="32">
        <v>105.7</v>
      </c>
      <c r="D22" s="32">
        <f t="shared" si="1"/>
        <v>0.10000000000000853</v>
      </c>
      <c r="E22" s="33">
        <f t="shared" si="0"/>
        <v>100.09469696969697</v>
      </c>
    </row>
    <row r="23" spans="1:5" ht="36.75" customHeight="1">
      <c r="A23" s="49" t="s">
        <v>21</v>
      </c>
      <c r="B23" s="32">
        <v>411</v>
      </c>
      <c r="C23" s="32">
        <v>421.7</v>
      </c>
      <c r="D23" s="32">
        <f t="shared" si="1"/>
        <v>10.699999999999989</v>
      </c>
      <c r="E23" s="33">
        <f t="shared" si="0"/>
        <v>102.60340632603406</v>
      </c>
    </row>
    <row r="24" spans="1:5" ht="36" customHeight="1">
      <c r="A24" s="49" t="s">
        <v>22</v>
      </c>
      <c r="B24" s="32">
        <v>2190.5</v>
      </c>
      <c r="C24" s="38">
        <v>5686.2</v>
      </c>
      <c r="D24" s="32">
        <f t="shared" si="1"/>
        <v>3495.7</v>
      </c>
      <c r="E24" s="33">
        <f t="shared" si="0"/>
        <v>259.58456973293767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173.8</v>
      </c>
      <c r="D26" s="32">
        <f t="shared" si="1"/>
        <v>6.300000000000011</v>
      </c>
      <c r="E26" s="33">
        <f t="shared" si="0"/>
        <v>103.76119402985076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27358.600000000002</v>
      </c>
      <c r="C29" s="52">
        <f>SUM(C20+C9)</f>
        <v>31814.2</v>
      </c>
      <c r="D29" s="52">
        <f>C29-B29</f>
        <v>4455.5999999999985</v>
      </c>
      <c r="E29" s="47">
        <f t="shared" si="0"/>
        <v>116.2859210632123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2020-05-28T06:23:12Z</cp:lastPrinted>
  <dcterms:created xsi:type="dcterms:W3CDTF">1996-10-08T23:32:33Z</dcterms:created>
  <dcterms:modified xsi:type="dcterms:W3CDTF">2020-06-01T12:41:23Z</dcterms:modified>
  <cp:category/>
  <cp:version/>
  <cp:contentType/>
  <cp:contentStatus/>
</cp:coreProperties>
</file>